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97EF38FD-A8E2-4343-AA8E-CE5362F47E6F}" xr6:coauthVersionLast="47" xr6:coauthVersionMax="47" xr10:uidLastSave="{00000000-0000-0000-0000-000000000000}"/>
  <bookViews>
    <workbookView xWindow="28680" yWindow="-120" windowWidth="29040" windowHeight="15840" xr2:uid="{914D194B-5758-45C1-ACCE-E8B2DA58EB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F9" i="1"/>
  <c r="I9" i="1" s="1"/>
  <c r="J9" i="1" s="1"/>
  <c r="F6" i="1"/>
  <c r="I6" i="1" s="1"/>
  <c r="J6" i="1" s="1"/>
  <c r="F3" i="1"/>
  <c r="I3" i="1" s="1"/>
  <c r="J3" i="1" s="1"/>
  <c r="B3" i="1"/>
  <c r="B6" i="1"/>
  <c r="L3" i="1" l="1"/>
</calcChain>
</file>

<file path=xl/sharedStrings.xml><?xml version="1.0" encoding="utf-8"?>
<sst xmlns="http://schemas.openxmlformats.org/spreadsheetml/2006/main" count="22" uniqueCount="22">
  <si>
    <t>Projectile Range (cm)</t>
  </si>
  <si>
    <t>Standard Deviation (cm)</t>
  </si>
  <si>
    <t>Mean Range (cm)</t>
  </si>
  <si>
    <t>Range (m)</t>
  </si>
  <si>
    <t>Height (m)</t>
  </si>
  <si>
    <t>Angle (deg)</t>
  </si>
  <si>
    <t>Delta R (m)</t>
  </si>
  <si>
    <t>Delta h (m)</t>
  </si>
  <si>
    <t>Delta thet (deg)</t>
  </si>
  <si>
    <t>Incremented R</t>
  </si>
  <si>
    <t>Incremented h</t>
  </si>
  <si>
    <t>Incremented theta</t>
  </si>
  <si>
    <t>v_0 (R,h,theta) function</t>
  </si>
  <si>
    <t>g (m/s^2)</t>
  </si>
  <si>
    <t>R-incremented value</t>
  </si>
  <si>
    <t>delta v_R</t>
  </si>
  <si>
    <t>h-incremented value</t>
  </si>
  <si>
    <t>delta v_h</t>
  </si>
  <si>
    <t>theta-incremented value</t>
  </si>
  <si>
    <t>delta v_theta</t>
  </si>
  <si>
    <t>total uncertainty</t>
  </si>
  <si>
    <t>Data analysis for "A 3D-Printed Ballistic Pendulum Retrofit for the Rotary Motion Sensor" Hannan and Sullivan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</si>
</sst>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5F157-D347-45CD-99A9-89E7D2DE1431}">
  <dimension ref="A1:L32"/>
  <sheetViews>
    <sheetView tabSelected="1" workbookViewId="0">
      <selection sqref="A1:L1"/>
    </sheetView>
  </sheetViews>
  <sheetFormatPr defaultRowHeight="14.4" x14ac:dyDescent="0.3"/>
  <cols>
    <col min="1" max="1" width="19.21875" style="3" customWidth="1"/>
    <col min="2" max="2" width="21.5546875" customWidth="1"/>
    <col min="3" max="3" width="1.33203125" style="4" customWidth="1"/>
    <col min="4" max="4" width="10.33203125" customWidth="1"/>
    <col min="5" max="5" width="13" customWidth="1"/>
    <col min="6" max="6" width="28.5546875" customWidth="1"/>
    <col min="7" max="7" width="1.44140625" style="4" customWidth="1"/>
    <col min="8" max="8" width="23.21875" customWidth="1"/>
    <col min="9" max="9" width="26.6640625" customWidth="1"/>
    <col min="10" max="10" width="17.6640625" customWidth="1"/>
    <col min="11" max="11" width="1.6640625" style="4" customWidth="1"/>
    <col min="12" max="12" width="18.21875" customWidth="1"/>
  </cols>
  <sheetData>
    <row r="1" spans="1:12" x14ac:dyDescent="0.3">
      <c r="A1" s="5" t="s">
        <v>21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3">
      <c r="A2" s="2" t="s">
        <v>0</v>
      </c>
      <c r="B2" s="1" t="s">
        <v>2</v>
      </c>
      <c r="D2" s="1" t="s">
        <v>3</v>
      </c>
      <c r="E2" s="1" t="s">
        <v>6</v>
      </c>
      <c r="F2" s="1" t="s">
        <v>9</v>
      </c>
      <c r="H2" s="1" t="s">
        <v>12</v>
      </c>
      <c r="I2" s="1" t="s">
        <v>14</v>
      </c>
      <c r="J2" s="1" t="s">
        <v>15</v>
      </c>
      <c r="L2" s="1" t="s">
        <v>20</v>
      </c>
    </row>
    <row r="3" spans="1:12" x14ac:dyDescent="0.3">
      <c r="A3" s="3">
        <v>252.4</v>
      </c>
      <c r="B3" s="3">
        <f>AVERAGE(A3:A32)</f>
        <v>254.63000000000002</v>
      </c>
      <c r="D3">
        <v>2.5459999999999998</v>
      </c>
      <c r="E3">
        <v>9.5569999999999995E-3</v>
      </c>
      <c r="F3">
        <f>D3+E3</f>
        <v>2.5555569999999999</v>
      </c>
      <c r="H3">
        <f>SQRT(D3^2*D12/(2*(COS(RADIANS(D9)))^2*(D3*TAN(RADIANS(D9))+D6)))</f>
        <v>5.7599801230972991</v>
      </c>
      <c r="I3">
        <f>SQRT(F3^2*D12/(2*(COS(RADIANS(D9)))^2*(F3*TAN(RADIANS(D9))+D6)))</f>
        <v>5.7816015410220603</v>
      </c>
      <c r="J3">
        <f>I3-H3</f>
        <v>2.1621417924761133E-2</v>
      </c>
      <c r="L3">
        <f>SQRT(J3^2+J6^2+J9^2)</f>
        <v>0.13011068558463246</v>
      </c>
    </row>
    <row r="4" spans="1:12" x14ac:dyDescent="0.3">
      <c r="A4" s="3">
        <v>254</v>
      </c>
    </row>
    <row r="5" spans="1:12" x14ac:dyDescent="0.3">
      <c r="A5" s="3">
        <v>254</v>
      </c>
      <c r="B5" s="1" t="s">
        <v>1</v>
      </c>
      <c r="D5" s="1" t="s">
        <v>4</v>
      </c>
      <c r="E5" s="1" t="s">
        <v>7</v>
      </c>
      <c r="F5" s="1" t="s">
        <v>10</v>
      </c>
      <c r="I5" s="1" t="s">
        <v>16</v>
      </c>
      <c r="J5" s="1" t="s">
        <v>17</v>
      </c>
    </row>
    <row r="6" spans="1:12" x14ac:dyDescent="0.3">
      <c r="A6" s="3">
        <v>254.1</v>
      </c>
      <c r="B6">
        <f>STDEV(A3:A32)</f>
        <v>0.93445540105011249</v>
      </c>
      <c r="D6">
        <v>0.95799999999999996</v>
      </c>
      <c r="E6">
        <v>1E-3</v>
      </c>
      <c r="F6">
        <f>D6+E6</f>
        <v>0.95899999999999996</v>
      </c>
      <c r="I6">
        <f>SQRT(D3^2*D12/(2*(COS(RADIANS(D9)))^2*(D3*TAN(RADIANS(D9))+F6)))</f>
        <v>5.7569762219161564</v>
      </c>
      <c r="J6">
        <f>I6-H3</f>
        <v>-3.0039011811426874E-3</v>
      </c>
    </row>
    <row r="7" spans="1:12" x14ac:dyDescent="0.3">
      <c r="A7" s="3">
        <v>254.5</v>
      </c>
    </row>
    <row r="8" spans="1:12" x14ac:dyDescent="0.3">
      <c r="A8" s="3">
        <v>254.5</v>
      </c>
      <c r="D8" s="1" t="s">
        <v>5</v>
      </c>
      <c r="E8" s="1" t="s">
        <v>8</v>
      </c>
      <c r="F8" s="1" t="s">
        <v>11</v>
      </c>
      <c r="I8" s="1" t="s">
        <v>18</v>
      </c>
      <c r="J8" s="1" t="s">
        <v>19</v>
      </c>
    </row>
    <row r="9" spans="1:12" x14ac:dyDescent="0.3">
      <c r="A9" s="3">
        <v>254.6</v>
      </c>
      <c r="D9">
        <v>0</v>
      </c>
      <c r="E9">
        <v>1</v>
      </c>
      <c r="F9">
        <f>D9+E9</f>
        <v>1</v>
      </c>
      <c r="I9">
        <f>SQRT(D3^2*D12/(2*(COS(RADIANS(F9)))^2*(D3*TAN(RADIANS(F9))+D6)))</f>
        <v>5.6317136763237183</v>
      </c>
      <c r="J9">
        <f>I9-H3</f>
        <v>-0.12826644677358079</v>
      </c>
    </row>
    <row r="10" spans="1:12" x14ac:dyDescent="0.3">
      <c r="A10" s="3">
        <v>254.9</v>
      </c>
    </row>
    <row r="11" spans="1:12" x14ac:dyDescent="0.3">
      <c r="A11" s="3">
        <v>254.8</v>
      </c>
      <c r="D11" s="1" t="s">
        <v>13</v>
      </c>
    </row>
    <row r="12" spans="1:12" x14ac:dyDescent="0.3">
      <c r="A12" s="3">
        <v>255.3</v>
      </c>
      <c r="D12">
        <v>9.8066499999999994</v>
      </c>
    </row>
    <row r="13" spans="1:12" x14ac:dyDescent="0.3">
      <c r="A13" s="3">
        <v>254.6</v>
      </c>
    </row>
    <row r="14" spans="1:12" x14ac:dyDescent="0.3">
      <c r="A14" s="3">
        <v>253.5</v>
      </c>
    </row>
    <row r="15" spans="1:12" x14ac:dyDescent="0.3">
      <c r="A15" s="3">
        <v>254.1</v>
      </c>
    </row>
    <row r="16" spans="1:12" x14ac:dyDescent="0.3">
      <c r="A16" s="3">
        <v>254.3</v>
      </c>
    </row>
    <row r="17" spans="1:1" x14ac:dyDescent="0.3">
      <c r="A17" s="3">
        <v>254.6</v>
      </c>
    </row>
    <row r="18" spans="1:1" x14ac:dyDescent="0.3">
      <c r="A18" s="3">
        <v>254.9</v>
      </c>
    </row>
    <row r="19" spans="1:1" x14ac:dyDescent="0.3">
      <c r="A19" s="3">
        <v>255.3</v>
      </c>
    </row>
    <row r="20" spans="1:1" x14ac:dyDescent="0.3">
      <c r="A20" s="3">
        <v>255.5</v>
      </c>
    </row>
    <row r="21" spans="1:1" x14ac:dyDescent="0.3">
      <c r="A21" s="3">
        <v>256.39999999999998</v>
      </c>
    </row>
    <row r="22" spans="1:1" x14ac:dyDescent="0.3">
      <c r="A22" s="3">
        <v>257.10000000000002</v>
      </c>
    </row>
    <row r="23" spans="1:1" x14ac:dyDescent="0.3">
      <c r="A23" s="3">
        <v>252.5</v>
      </c>
    </row>
    <row r="24" spans="1:1" x14ac:dyDescent="0.3">
      <c r="A24" s="3">
        <v>254</v>
      </c>
    </row>
    <row r="25" spans="1:1" x14ac:dyDescent="0.3">
      <c r="A25" s="3">
        <v>254.3</v>
      </c>
    </row>
    <row r="26" spans="1:1" x14ac:dyDescent="0.3">
      <c r="A26" s="3">
        <v>254.5</v>
      </c>
    </row>
    <row r="27" spans="1:1" x14ac:dyDescent="0.3">
      <c r="A27" s="3">
        <v>255</v>
      </c>
    </row>
    <row r="28" spans="1:1" x14ac:dyDescent="0.3">
      <c r="A28" s="3">
        <v>254.9</v>
      </c>
    </row>
    <row r="29" spans="1:1" x14ac:dyDescent="0.3">
      <c r="A29" s="3">
        <v>254.7</v>
      </c>
    </row>
    <row r="30" spans="1:1" x14ac:dyDescent="0.3">
      <c r="A30" s="3">
        <v>254.8</v>
      </c>
    </row>
    <row r="31" spans="1:1" x14ac:dyDescent="0.3">
      <c r="A31" s="3">
        <v>255.3</v>
      </c>
    </row>
    <row r="32" spans="1:1" x14ac:dyDescent="0.3">
      <c r="A32" s="3">
        <v>255.5</v>
      </c>
    </row>
  </sheetData>
  <mergeCells count="1">
    <mergeCell ref="A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2025-06-15T20:21:52Z</dcterms:created>
  <dcterms:modified xsi:type="dcterms:W3CDTF">2025-11-04T23:52:44Z</dcterms:modified>
</cp:coreProperties>
</file>